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codeName="ThisWorkbook" defaultThemeVersion="124226"/>
  <xr:revisionPtr revIDLastSave="0" documentId="8_{6B88EC51-32D7-FB41-A0B8-0CA0473E0C4A}" xr6:coauthVersionLast="47" xr6:coauthVersionMax="47" xr10:uidLastSave="{00000000-0000-0000-0000-000000000000}"/>
  <bookViews>
    <workbookView xWindow="3780" yWindow="2300" windowWidth="32880" windowHeight="18620" activeTab="1" xr2:uid="{00000000-000D-0000-FFFF-FFFF00000000}"/>
  </bookViews>
  <sheets>
    <sheet name="- AYUDA - " sheetId="2" r:id="rId1"/>
    <sheet name="Costos por vehículo" sheetId="1" r:id="rId2"/>
  </sheets>
  <externalReferences>
    <externalReference r:id="rId3"/>
  </externalReferences>
  <definedNames>
    <definedName name="Comprobantes">'[1]Tabla de Comprobantes'!$A$3:$A$65</definedName>
    <definedName name="Costo_Fijo_1">'Costos por vehículo'!$G$7</definedName>
    <definedName name="Costo_Fijo_2">'Costos por vehículo'!$H$7</definedName>
    <definedName name="Costo_Variable_1">'Costos por vehículo'!$G$13</definedName>
    <definedName name="Costo_Variable_2">'Costos por vehículo'!$H$13</definedName>
    <definedName name="PC">'[1]Tabla de Comprobantes'!$E$3:$E$14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H17" i="1"/>
  <c r="G17" i="1"/>
  <c r="H16" i="1"/>
  <c r="G16" i="1"/>
  <c r="H15" i="1"/>
  <c r="G15" i="1"/>
  <c r="H14" i="1"/>
  <c r="G14" i="1"/>
  <c r="H13" i="1"/>
  <c r="G13" i="1"/>
  <c r="H9" i="1"/>
  <c r="G9" i="1"/>
  <c r="H8" i="1"/>
  <c r="G8" i="1"/>
  <c r="H7" i="1"/>
  <c r="E100" i="1" s="1"/>
  <c r="F100" i="1" s="1"/>
  <c r="G7" i="1"/>
  <c r="C100" i="1" s="1"/>
  <c r="D100" i="1" s="1"/>
  <c r="C25" i="1" l="1"/>
  <c r="D25" i="1" s="1"/>
  <c r="C27" i="1"/>
  <c r="D27" i="1" s="1"/>
  <c r="C29" i="1"/>
  <c r="D29" i="1" s="1"/>
  <c r="C31" i="1"/>
  <c r="D31" i="1" s="1"/>
  <c r="C33" i="1"/>
  <c r="D33" i="1" s="1"/>
  <c r="C35" i="1"/>
  <c r="D35" i="1" s="1"/>
  <c r="C37" i="1"/>
  <c r="D37" i="1" s="1"/>
  <c r="C39" i="1"/>
  <c r="D39" i="1" s="1"/>
  <c r="C41" i="1"/>
  <c r="D41" i="1" s="1"/>
  <c r="C43" i="1"/>
  <c r="D43" i="1" s="1"/>
  <c r="C45" i="1"/>
  <c r="D45" i="1" s="1"/>
  <c r="C47" i="1"/>
  <c r="D47" i="1" s="1"/>
  <c r="C49" i="1"/>
  <c r="D49" i="1" s="1"/>
  <c r="C51" i="1"/>
  <c r="D51" i="1" s="1"/>
  <c r="C53" i="1"/>
  <c r="D53" i="1" s="1"/>
  <c r="C55" i="1"/>
  <c r="D55" i="1" s="1"/>
  <c r="C57" i="1"/>
  <c r="D57" i="1" s="1"/>
  <c r="C59" i="1"/>
  <c r="D59" i="1" s="1"/>
  <c r="C61" i="1"/>
  <c r="D61" i="1" s="1"/>
  <c r="C63" i="1"/>
  <c r="D63" i="1" s="1"/>
  <c r="C65" i="1"/>
  <c r="D65" i="1" s="1"/>
  <c r="C67" i="1"/>
  <c r="D67" i="1" s="1"/>
  <c r="C69" i="1"/>
  <c r="D69" i="1" s="1"/>
  <c r="C71" i="1"/>
  <c r="D71" i="1" s="1"/>
  <c r="C73" i="1"/>
  <c r="D73" i="1" s="1"/>
  <c r="C75" i="1"/>
  <c r="D75" i="1" s="1"/>
  <c r="C77" i="1"/>
  <c r="D77" i="1" s="1"/>
  <c r="C79" i="1"/>
  <c r="D79" i="1" s="1"/>
  <c r="C81" i="1"/>
  <c r="D81" i="1" s="1"/>
  <c r="C83" i="1"/>
  <c r="D83" i="1" s="1"/>
  <c r="C85" i="1"/>
  <c r="D85" i="1" s="1"/>
  <c r="C87" i="1"/>
  <c r="D87" i="1" s="1"/>
  <c r="C89" i="1"/>
  <c r="D89" i="1" s="1"/>
  <c r="C91" i="1"/>
  <c r="D91" i="1" s="1"/>
  <c r="C93" i="1"/>
  <c r="D93" i="1" s="1"/>
  <c r="C95" i="1"/>
  <c r="D95" i="1" s="1"/>
  <c r="C97" i="1"/>
  <c r="D97" i="1" s="1"/>
  <c r="C99" i="1"/>
  <c r="D99" i="1" s="1"/>
  <c r="E25" i="1"/>
  <c r="F25" i="1" s="1"/>
  <c r="E27" i="1"/>
  <c r="F27" i="1" s="1"/>
  <c r="E29" i="1"/>
  <c r="F29" i="1" s="1"/>
  <c r="E31" i="1"/>
  <c r="F31" i="1" s="1"/>
  <c r="E33" i="1"/>
  <c r="F33" i="1" s="1"/>
  <c r="E35" i="1"/>
  <c r="F35" i="1" s="1"/>
  <c r="E37" i="1"/>
  <c r="F37" i="1" s="1"/>
  <c r="E39" i="1"/>
  <c r="F39" i="1" s="1"/>
  <c r="E41" i="1"/>
  <c r="F41" i="1" s="1"/>
  <c r="E43" i="1"/>
  <c r="F43" i="1" s="1"/>
  <c r="E45" i="1"/>
  <c r="F45" i="1" s="1"/>
  <c r="E47" i="1"/>
  <c r="F47" i="1" s="1"/>
  <c r="E49" i="1"/>
  <c r="F49" i="1" s="1"/>
  <c r="E51" i="1"/>
  <c r="F51" i="1" s="1"/>
  <c r="E53" i="1"/>
  <c r="F53" i="1" s="1"/>
  <c r="E55" i="1"/>
  <c r="F55" i="1" s="1"/>
  <c r="E57" i="1"/>
  <c r="F57" i="1" s="1"/>
  <c r="E59" i="1"/>
  <c r="F59" i="1" s="1"/>
  <c r="E61" i="1"/>
  <c r="F61" i="1" s="1"/>
  <c r="E63" i="1"/>
  <c r="F63" i="1" s="1"/>
  <c r="E65" i="1"/>
  <c r="F65" i="1" s="1"/>
  <c r="E67" i="1"/>
  <c r="F67" i="1" s="1"/>
  <c r="E69" i="1"/>
  <c r="F69" i="1" s="1"/>
  <c r="E71" i="1"/>
  <c r="F71" i="1" s="1"/>
  <c r="E73" i="1"/>
  <c r="F73" i="1" s="1"/>
  <c r="E75" i="1"/>
  <c r="F75" i="1" s="1"/>
  <c r="E77" i="1"/>
  <c r="F77" i="1" s="1"/>
  <c r="E79" i="1"/>
  <c r="F79" i="1" s="1"/>
  <c r="E81" i="1"/>
  <c r="F81" i="1" s="1"/>
  <c r="E83" i="1"/>
  <c r="F83" i="1" s="1"/>
  <c r="E85" i="1"/>
  <c r="F85" i="1" s="1"/>
  <c r="E87" i="1"/>
  <c r="F87" i="1" s="1"/>
  <c r="E89" i="1"/>
  <c r="F89" i="1" s="1"/>
  <c r="E91" i="1"/>
  <c r="F91" i="1" s="1"/>
  <c r="E93" i="1"/>
  <c r="F93" i="1" s="1"/>
  <c r="E95" i="1"/>
  <c r="F95" i="1" s="1"/>
  <c r="E97" i="1"/>
  <c r="F97" i="1" s="1"/>
  <c r="E99" i="1"/>
  <c r="F99" i="1" s="1"/>
  <c r="C26" i="1"/>
  <c r="D26" i="1" s="1"/>
  <c r="C28" i="1"/>
  <c r="D28" i="1" s="1"/>
  <c r="C30" i="1"/>
  <c r="D30" i="1" s="1"/>
  <c r="C32" i="1"/>
  <c r="D32" i="1" s="1"/>
  <c r="C34" i="1"/>
  <c r="D34" i="1" s="1"/>
  <c r="C36" i="1"/>
  <c r="D36" i="1" s="1"/>
  <c r="C38" i="1"/>
  <c r="D38" i="1" s="1"/>
  <c r="C40" i="1"/>
  <c r="D40" i="1" s="1"/>
  <c r="C42" i="1"/>
  <c r="D42" i="1" s="1"/>
  <c r="C44" i="1"/>
  <c r="D44" i="1" s="1"/>
  <c r="C46" i="1"/>
  <c r="D46" i="1" s="1"/>
  <c r="C48" i="1"/>
  <c r="D48" i="1" s="1"/>
  <c r="C50" i="1"/>
  <c r="D50" i="1" s="1"/>
  <c r="C52" i="1"/>
  <c r="D52" i="1" s="1"/>
  <c r="C54" i="1"/>
  <c r="D54" i="1" s="1"/>
  <c r="C56" i="1"/>
  <c r="D56" i="1" s="1"/>
  <c r="C58" i="1"/>
  <c r="D58" i="1" s="1"/>
  <c r="C60" i="1"/>
  <c r="D60" i="1" s="1"/>
  <c r="C62" i="1"/>
  <c r="D62" i="1" s="1"/>
  <c r="C64" i="1"/>
  <c r="D64" i="1" s="1"/>
  <c r="C66" i="1"/>
  <c r="D66" i="1" s="1"/>
  <c r="C68" i="1"/>
  <c r="D68" i="1" s="1"/>
  <c r="C70" i="1"/>
  <c r="D70" i="1" s="1"/>
  <c r="C72" i="1"/>
  <c r="D72" i="1" s="1"/>
  <c r="C74" i="1"/>
  <c r="D74" i="1" s="1"/>
  <c r="C76" i="1"/>
  <c r="D76" i="1" s="1"/>
  <c r="C78" i="1"/>
  <c r="D78" i="1" s="1"/>
  <c r="C80" i="1"/>
  <c r="D80" i="1" s="1"/>
  <c r="C82" i="1"/>
  <c r="D82" i="1" s="1"/>
  <c r="C84" i="1"/>
  <c r="D84" i="1" s="1"/>
  <c r="C86" i="1"/>
  <c r="D86" i="1" s="1"/>
  <c r="C88" i="1"/>
  <c r="D88" i="1" s="1"/>
  <c r="C90" i="1"/>
  <c r="D90" i="1" s="1"/>
  <c r="C92" i="1"/>
  <c r="D92" i="1" s="1"/>
  <c r="C94" i="1"/>
  <c r="D94" i="1" s="1"/>
  <c r="C96" i="1"/>
  <c r="D96" i="1" s="1"/>
  <c r="C98" i="1"/>
  <c r="D98" i="1" s="1"/>
  <c r="E26" i="1"/>
  <c r="F26" i="1" s="1"/>
  <c r="E28" i="1"/>
  <c r="F28" i="1" s="1"/>
  <c r="E30" i="1"/>
  <c r="F30" i="1" s="1"/>
  <c r="E32" i="1"/>
  <c r="F32" i="1" s="1"/>
  <c r="E34" i="1"/>
  <c r="F34" i="1" s="1"/>
  <c r="E36" i="1"/>
  <c r="F36" i="1" s="1"/>
  <c r="E38" i="1"/>
  <c r="F38" i="1" s="1"/>
  <c r="E40" i="1"/>
  <c r="F40" i="1" s="1"/>
  <c r="E42" i="1"/>
  <c r="F42" i="1" s="1"/>
  <c r="E44" i="1"/>
  <c r="F44" i="1" s="1"/>
  <c r="E46" i="1"/>
  <c r="F46" i="1" s="1"/>
  <c r="E48" i="1"/>
  <c r="F48" i="1" s="1"/>
  <c r="E50" i="1"/>
  <c r="F50" i="1" s="1"/>
  <c r="E52" i="1"/>
  <c r="F52" i="1" s="1"/>
  <c r="E54" i="1"/>
  <c r="F54" i="1" s="1"/>
  <c r="E56" i="1"/>
  <c r="F56" i="1" s="1"/>
  <c r="E58" i="1"/>
  <c r="F58" i="1" s="1"/>
  <c r="E60" i="1"/>
  <c r="F60" i="1" s="1"/>
  <c r="E62" i="1"/>
  <c r="F62" i="1" s="1"/>
  <c r="E64" i="1"/>
  <c r="F64" i="1" s="1"/>
  <c r="E66" i="1"/>
  <c r="F66" i="1" s="1"/>
  <c r="E68" i="1"/>
  <c r="F68" i="1" s="1"/>
  <c r="E70" i="1"/>
  <c r="F70" i="1" s="1"/>
  <c r="E72" i="1"/>
  <c r="F72" i="1" s="1"/>
  <c r="E74" i="1"/>
  <c r="F74" i="1" s="1"/>
  <c r="E76" i="1"/>
  <c r="F76" i="1" s="1"/>
  <c r="E78" i="1"/>
  <c r="F78" i="1" s="1"/>
  <c r="E80" i="1"/>
  <c r="F80" i="1" s="1"/>
  <c r="E82" i="1"/>
  <c r="F82" i="1" s="1"/>
  <c r="E84" i="1"/>
  <c r="F84" i="1" s="1"/>
  <c r="E86" i="1"/>
  <c r="F86" i="1" s="1"/>
  <c r="E88" i="1"/>
  <c r="F88" i="1" s="1"/>
  <c r="E90" i="1"/>
  <c r="F90" i="1" s="1"/>
  <c r="E92" i="1"/>
  <c r="F92" i="1" s="1"/>
  <c r="E94" i="1"/>
  <c r="F94" i="1" s="1"/>
  <c r="E96" i="1"/>
  <c r="F96" i="1" s="1"/>
  <c r="E98" i="1"/>
  <c r="F9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ARP</author>
  </authors>
  <commentList>
    <comment ref="B7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Ingrese el costo total: precio+iva+patente,etc
</t>
        </r>
      </text>
    </comment>
    <comment ref="F8" authorId="0" shapeId="0" xr:uid="{00000000-0006-0000-0100-000002000000}">
      <text>
        <r>
          <rPr>
            <sz val="8"/>
            <color indexed="81"/>
            <rFont val="Tahoma"/>
            <family val="2"/>
          </rPr>
          <t>Se asume una amortización anual lineal</t>
        </r>
      </text>
    </comment>
    <comment ref="F9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Seguro, impuestos, patente, etc
</t>
        </r>
      </text>
    </comment>
  </commentList>
</comments>
</file>

<file path=xl/sharedStrings.xml><?xml version="1.0" encoding="utf-8"?>
<sst xmlns="http://schemas.openxmlformats.org/spreadsheetml/2006/main" count="34" uniqueCount="32">
  <si>
    <t>Costo de compra</t>
  </si>
  <si>
    <t>Años de duración previstos</t>
  </si>
  <si>
    <t>Kms para revisión periódica</t>
  </si>
  <si>
    <t>Costo de la revisión periódica</t>
  </si>
  <si>
    <t>Kms para cambio de aceite</t>
  </si>
  <si>
    <t>Costo de cambio de aceite</t>
  </si>
  <si>
    <t>Kms para cambio neumáticos</t>
  </si>
  <si>
    <t>Costo de los neumáticos</t>
  </si>
  <si>
    <t>Consumo, litros por 100 km</t>
  </si>
  <si>
    <t>Precio del litro de combustible</t>
  </si>
  <si>
    <t>Seguro anual</t>
  </si>
  <si>
    <t>Impuestos anuales</t>
  </si>
  <si>
    <t>Amortización anual</t>
  </si>
  <si>
    <t>Gastos</t>
  </si>
  <si>
    <t>Combustible</t>
  </si>
  <si>
    <t xml:space="preserve">Revisión </t>
  </si>
  <si>
    <t>Aceite</t>
  </si>
  <si>
    <t>Neumáticos</t>
  </si>
  <si>
    <t>Costos en función de los kilómetros recorridos</t>
  </si>
  <si>
    <t>TOTAL</t>
  </si>
  <si>
    <t>MEDIO</t>
  </si>
  <si>
    <t>Datos del vehículo</t>
  </si>
  <si>
    <t>Costo Variable por KM</t>
  </si>
  <si>
    <t>Costos Fijos Anuales</t>
  </si>
  <si>
    <t>Peugeot 206</t>
  </si>
  <si>
    <t>Renault Clío</t>
  </si>
  <si>
    <t>Completa los siguientes datos:</t>
  </si>
  <si>
    <t>DATOS</t>
  </si>
  <si>
    <t>RESULTADOS</t>
  </si>
  <si>
    <t>DETALLES</t>
  </si>
  <si>
    <t>KM/AÑO</t>
  </si>
  <si>
    <t>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</si>
</sst>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$&quot;#,##0.00_);[Red]\(&quot;$&quot;#,##0.00\)"/>
    <numFmt numFmtId="165" formatCode="&quot;$&quot;\ #,##0.00"/>
  </numFmts>
  <fonts count="1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4BD89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4BD88"/>
        <bgColor indexed="64"/>
      </patternFill>
    </fill>
    <fill>
      <patternFill patternType="solid">
        <fgColor rgb="FF14BD89"/>
        <bgColor indexed="64"/>
      </patternFill>
    </fill>
    <fill>
      <patternFill patternType="solid">
        <fgColor rgb="FFEFFEFA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rgb="FF14BD88"/>
      </right>
      <top/>
      <bottom style="medium">
        <color theme="0" tint="-4.9989318521683403E-2"/>
      </bottom>
      <diagonal/>
    </border>
    <border>
      <left/>
      <right style="medium">
        <color rgb="FF14BD88"/>
      </right>
      <top/>
      <bottom/>
      <diagonal/>
    </border>
    <border>
      <left style="thick">
        <color theme="0"/>
      </left>
      <right/>
      <top/>
      <bottom style="medium">
        <color theme="0" tint="-4.9989318521683403E-2"/>
      </bottom>
      <diagonal/>
    </border>
    <border>
      <left style="thick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7" fillId="0" borderId="0"/>
  </cellStyleXfs>
  <cellXfs count="40">
    <xf numFmtId="0" fontId="0" fillId="0" borderId="0" xfId="0"/>
    <xf numFmtId="0" fontId="1" fillId="2" borderId="0" xfId="0" applyFont="1" applyFill="1"/>
    <xf numFmtId="0" fontId="1" fillId="0" borderId="0" xfId="0" applyFont="1"/>
    <xf numFmtId="4" fontId="1" fillId="0" borderId="0" xfId="0" applyNumberFormat="1" applyFont="1"/>
    <xf numFmtId="0" fontId="0" fillId="4" borderId="0" xfId="0" applyFill="1"/>
    <xf numFmtId="4" fontId="1" fillId="0" borderId="0" xfId="0" applyNumberFormat="1" applyFont="1" applyProtection="1">
      <protection locked="0"/>
    </xf>
    <xf numFmtId="0" fontId="6" fillId="5" borderId="0" xfId="0" applyFont="1" applyFill="1" applyAlignment="1">
      <alignment horizontal="center" vertical="center"/>
    </xf>
    <xf numFmtId="0" fontId="2" fillId="0" borderId="0" xfId="0" applyFont="1"/>
    <xf numFmtId="0" fontId="5" fillId="3" borderId="3" xfId="0" applyFont="1" applyFill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4" fontId="12" fillId="0" borderId="1" xfId="0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3" borderId="3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16" fillId="3" borderId="7" xfId="0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7" fillId="6" borderId="0" xfId="1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2"/>
    <xf numFmtId="0" fontId="18" fillId="0" borderId="0" xfId="2" applyFont="1" applyAlignment="1">
      <alignment vertical="center"/>
    </xf>
    <xf numFmtId="0" fontId="18" fillId="0" borderId="0" xfId="2" applyFont="1" applyAlignment="1">
      <alignment vertical="top"/>
    </xf>
    <xf numFmtId="0" fontId="5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14BD8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nillaexcel.com/plantillas?ref=spreadsheet" TargetMode="External"/><Relationship Id="rId1" Type="http://schemas.openxmlformats.org/officeDocument/2006/relationships/hyperlink" Target="https://www.planillaexcel.com/ayuda/plantillas?ref=spreadshe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</xdr:row>
      <xdr:rowOff>152400</xdr:rowOff>
    </xdr:from>
    <xdr:to>
      <xdr:col>7</xdr:col>
      <xdr:colOff>444500</xdr:colOff>
      <xdr:row>29</xdr:row>
      <xdr:rowOff>101600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DAC7983D-1597-4126-8701-AA512B9ED52B}"/>
            </a:ext>
          </a:extLst>
        </xdr:cNvPr>
        <xdr:cNvSpPr txBox="1"/>
      </xdr:nvSpPr>
      <xdr:spPr>
        <a:xfrm>
          <a:off x="254000" y="1809750"/>
          <a:ext cx="7829550" cy="494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Esta plantilla está orientada para calcular el costo que le insume cada vehículo que posee arrojando el costo fijo y el variable por kilómetro de cada rodado</a:t>
          </a:r>
        </a:p>
        <a:p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complete: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En la tabla "Datos de vehículo" ingrese  todos los datos de costos de cada vehículo.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Resultados: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En la tabla de la derecha verá el costo fijo anual de cada uno de ellos y el costo variable por </a:t>
          </a:r>
        </a:p>
        <a:p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kilómetro.</a:t>
          </a:r>
        </a:p>
        <a:p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Abajo tendrá una simulación de costos por kilómetro a nivel anual que tendrá cada uno de ellos.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 editAs="absolute">
    <xdr:from>
      <xdr:col>9</xdr:col>
      <xdr:colOff>424180</xdr:colOff>
      <xdr:row>0</xdr:row>
      <xdr:rowOff>116840</xdr:rowOff>
    </xdr:from>
    <xdr:to>
      <xdr:col>10</xdr:col>
      <xdr:colOff>1176020</xdr:colOff>
      <xdr:row>2</xdr:row>
      <xdr:rowOff>40640</xdr:rowOff>
    </xdr:to>
    <xdr:sp macro="" textlink="">
      <xdr:nvSpPr>
        <xdr:cNvPr id="3" name="TextBox 13">
          <a:extLst>
            <a:ext uri="{FF2B5EF4-FFF2-40B4-BE49-F238E27FC236}">
              <a16:creationId xmlns:a16="http://schemas.microsoft.com/office/drawing/2014/main" id="{2785ECFE-1CD3-45F1-AD0F-85A2905592FF}"/>
            </a:ext>
          </a:extLst>
        </xdr:cNvPr>
        <xdr:cNvSpPr txBox="1"/>
      </xdr:nvSpPr>
      <xdr:spPr>
        <a:xfrm>
          <a:off x="10523220" y="116840"/>
          <a:ext cx="197548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400" b="1">
              <a:solidFill>
                <a:srgbClr val="DCF8F0"/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PlanillaExcel.com</a:t>
          </a:r>
        </a:p>
      </xdr:txBody>
    </xdr:sp>
    <xdr:clientData/>
  </xdr:twoCellAnchor>
  <xdr:twoCellAnchor>
    <xdr:from>
      <xdr:col>7</xdr:col>
      <xdr:colOff>864854</xdr:colOff>
      <xdr:row>3</xdr:row>
      <xdr:rowOff>102870</xdr:rowOff>
    </xdr:from>
    <xdr:to>
      <xdr:col>11</xdr:col>
      <xdr:colOff>157134</xdr:colOff>
      <xdr:row>25</xdr:row>
      <xdr:rowOff>144895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3DA203B-EDA7-9729-E541-0FB6D817A8F2}"/>
            </a:ext>
          </a:extLst>
        </xdr:cNvPr>
        <xdr:cNvGrpSpPr/>
      </xdr:nvGrpSpPr>
      <xdr:grpSpPr>
        <a:xfrm>
          <a:off x="8503904" y="1226820"/>
          <a:ext cx="4207180" cy="4766425"/>
          <a:chOff x="8717264" y="1217930"/>
          <a:chExt cx="4350690" cy="4704195"/>
        </a:xfrm>
      </xdr:grpSpPr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1E27C0FE-81DD-4C51-95AD-0D17F18F1DDE}"/>
              </a:ext>
            </a:extLst>
          </xdr:cNvPr>
          <xdr:cNvSpPr txBox="1"/>
        </xdr:nvSpPr>
        <xdr:spPr>
          <a:xfrm>
            <a:off x="8717280" y="1217930"/>
            <a:ext cx="4350674" cy="4704195"/>
          </a:xfrm>
          <a:prstGeom prst="rect">
            <a:avLst/>
          </a:prstGeom>
          <a:solidFill>
            <a:srgbClr val="FBFBFB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274320" rIns="274320" bIns="274320" rtlCol="0" anchor="t"/>
          <a:lstStyle/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Más ayuda</a:t>
            </a:r>
          </a:p>
          <a:p>
            <a:endParaRPr lang="en-US" sz="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quieres saber más sobre cómo usar esta plantilla,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o adaptarla, extenderla o corregir algún error, sigue este link:</a:t>
            </a: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Otras plantillas</a:t>
            </a:r>
          </a:p>
          <a:p>
            <a:endParaRPr lang="en-US" sz="800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esta plantilla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no es lo que necesitas, es posible que tengamos otra que se ajuste mejor. Aquí puedes acceder a muchas otras más:</a:t>
            </a:r>
          </a:p>
        </xdr:txBody>
      </xdr:sp>
      <xdr:sp macro="" textlink="">
        <xdr:nvSpPr>
          <xdr:cNvPr id="6" name="TextBox 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14A7D9E-7883-4FBC-B5A5-6EFEF7EC7B60}"/>
              </a:ext>
            </a:extLst>
          </xdr:cNvPr>
          <xdr:cNvSpPr txBox="1"/>
        </xdr:nvSpPr>
        <xdr:spPr>
          <a:xfrm>
            <a:off x="8717264" y="2670150"/>
            <a:ext cx="4345657" cy="4248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600" b="1">
                <a:solidFill>
                  <a:srgbClr val="12A779"/>
                </a:solidFill>
                <a:effectLst/>
                <a:latin typeface="+mn-lt"/>
                <a:ea typeface="+mn-ea"/>
                <a:cs typeface="+mn-cs"/>
              </a:rPr>
              <a:t>www.planillaexcel.com/ayuda/plantillas</a:t>
            </a:r>
            <a:endParaRPr lang="es-AR" sz="1600">
              <a:solidFill>
                <a:srgbClr val="12A779"/>
              </a:solidFill>
              <a:effectLst/>
            </a:endParaRPr>
          </a:p>
        </xdr:txBody>
      </xdr:sp>
      <xdr:sp macro="" textlink="">
        <xdr:nvSpPr>
          <xdr:cNvPr id="7" name="TextBox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47DDE-4CBB-445F-AB06-551B2470CFB8}"/>
              </a:ext>
            </a:extLst>
          </xdr:cNvPr>
          <xdr:cNvSpPr txBox="1"/>
        </xdr:nvSpPr>
        <xdr:spPr>
          <a:xfrm>
            <a:off x="8722318" y="4930302"/>
            <a:ext cx="4343117" cy="3804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r>
              <a:rPr lang="en-US" sz="1600" b="1">
                <a:solidFill>
                  <a:srgbClr val="12A779"/>
                </a:solidFill>
              </a:rPr>
              <a:t>www.planillaexcel.com/plantillas</a:t>
            </a:r>
          </a:p>
        </xdr:txBody>
      </xdr:sp>
    </xdr:grpSp>
    <xdr:clientData/>
  </xdr:twoCellAnchor>
  <xdr:twoCellAnchor editAs="absolute">
    <xdr:from>
      <xdr:col>1</xdr:col>
      <xdr:colOff>6350</xdr:colOff>
      <xdr:row>1</xdr:row>
      <xdr:rowOff>114300</xdr:rowOff>
    </xdr:from>
    <xdr:to>
      <xdr:col>4</xdr:col>
      <xdr:colOff>592454</xdr:colOff>
      <xdr:row>1</xdr:row>
      <xdr:rowOff>617220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F1523663-3AB7-4142-BAEF-603CDEC2AE2A}"/>
            </a:ext>
          </a:extLst>
        </xdr:cNvPr>
        <xdr:cNvSpPr txBox="1"/>
      </xdr:nvSpPr>
      <xdr:spPr>
        <a:xfrm>
          <a:off x="279400" y="234950"/>
          <a:ext cx="4377054" cy="502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bg1"/>
              </a:solidFill>
            </a:rPr>
            <a:t>Calculadora de Gastos de Vehículo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447674</xdr:colOff>
      <xdr:row>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6B795F-FFBA-7D41-AA5F-DD7057F88673}"/>
            </a:ext>
          </a:extLst>
        </xdr:cNvPr>
        <xdr:cNvSpPr txBox="1"/>
      </xdr:nvSpPr>
      <xdr:spPr>
        <a:xfrm>
          <a:off x="609600" y="190500"/>
          <a:ext cx="4267199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bg1"/>
              </a:solidFill>
            </a:rPr>
            <a:t>Calculadora</a:t>
          </a:r>
          <a:r>
            <a:rPr lang="en-US" sz="1800" b="1" baseline="0">
              <a:solidFill>
                <a:schemeClr val="bg1"/>
              </a:solidFill>
            </a:rPr>
            <a:t> de Gastos de vehículo</a:t>
          </a:r>
          <a:endParaRPr lang="en-US" sz="18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6</xdr:col>
      <xdr:colOff>409575</xdr:colOff>
      <xdr:row>0</xdr:row>
      <xdr:rowOff>95250</xdr:rowOff>
    </xdr:from>
    <xdr:to>
      <xdr:col>7</xdr:col>
      <xdr:colOff>981075</xdr:colOff>
      <xdr:row>2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F63045-E4C8-7640-BE33-72C7688DFB27}"/>
            </a:ext>
          </a:extLst>
        </xdr:cNvPr>
        <xdr:cNvSpPr txBox="1"/>
      </xdr:nvSpPr>
      <xdr:spPr>
        <a:xfrm>
          <a:off x="8820150" y="95250"/>
          <a:ext cx="16478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400" b="1">
              <a:solidFill>
                <a:schemeClr val="bg1"/>
              </a:solidFill>
              <a:latin typeface="+mn-lt"/>
              <a:ea typeface="Apple Symbols" panose="02000000000000000000" pitchFamily="2" charset="-79"/>
              <a:cs typeface="Apple Symbols" panose="02000000000000000000" pitchFamily="2" charset="-79"/>
            </a:rPr>
            <a:t>PlanillaExcel.com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antiago/Downloads/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"/>
  <sheetViews>
    <sheetView showGridLines="0" workbookViewId="0">
      <selection activeCell="L2" sqref="L2"/>
    </sheetView>
  </sheetViews>
  <sheetFormatPr baseColWidth="10" defaultColWidth="11.5" defaultRowHeight="16" x14ac:dyDescent="0.2"/>
  <cols>
    <col min="1" max="1" width="4" style="35" customWidth="1"/>
    <col min="2" max="11" width="18.5" style="35" customWidth="1"/>
    <col min="12" max="16384" width="11.5" style="35"/>
  </cols>
  <sheetData>
    <row r="1" spans="2:11" ht="10" customHeight="1" x14ac:dyDescent="0.2"/>
    <row r="2" spans="2:11" customFormat="1" ht="5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</row>
    <row r="3" spans="2:11" ht="24" customHeight="1" x14ac:dyDescent="0.2"/>
    <row r="4" spans="2:11" ht="42" customHeight="1" x14ac:dyDescent="0.2">
      <c r="B4" s="36" t="s">
        <v>31</v>
      </c>
      <c r="C4" s="37"/>
      <c r="D4" s="37"/>
      <c r="E4" s="37"/>
      <c r="F4" s="37"/>
      <c r="G4" s="37"/>
      <c r="H4" s="37"/>
      <c r="I4" s="37"/>
      <c r="J4" s="37"/>
      <c r="K4" s="37"/>
    </row>
    <row r="5" spans="2:11" ht="15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H111"/>
  <sheetViews>
    <sheetView showGridLines="0" tabSelected="1" workbookViewId="0">
      <selection activeCell="B23" sqref="B23:B24"/>
    </sheetView>
  </sheetViews>
  <sheetFormatPr baseColWidth="10" defaultColWidth="9.1640625" defaultRowHeight="15" x14ac:dyDescent="0.2"/>
  <cols>
    <col min="2" max="2" width="38.83203125" customWidth="1"/>
    <col min="3" max="3" width="18.5" customWidth="1"/>
    <col min="4" max="4" width="15.6640625" customWidth="1"/>
    <col min="5" max="5" width="16.1640625" customWidth="1"/>
    <col min="6" max="6" width="27.83203125" customWidth="1"/>
    <col min="7" max="7" width="16.1640625" customWidth="1"/>
    <col min="8" max="8" width="14.83203125" customWidth="1"/>
  </cols>
  <sheetData>
    <row r="2" spans="2:8" ht="38.25" customHeight="1" x14ac:dyDescent="0.2">
      <c r="B2" s="4"/>
      <c r="C2" s="4"/>
      <c r="D2" s="4"/>
      <c r="E2" s="4"/>
      <c r="F2" s="4"/>
      <c r="G2" s="4"/>
      <c r="H2" s="4"/>
    </row>
    <row r="3" spans="2:8" x14ac:dyDescent="0.2">
      <c r="B3" s="1"/>
      <c r="C3" s="1"/>
      <c r="D3" s="1"/>
      <c r="E3" s="1"/>
      <c r="F3" s="1"/>
      <c r="G3" s="1"/>
    </row>
    <row r="4" spans="2:8" ht="19" x14ac:dyDescent="0.2">
      <c r="B4" s="21" t="s">
        <v>27</v>
      </c>
      <c r="C4" s="19"/>
      <c r="D4" s="19"/>
      <c r="E4" s="20"/>
      <c r="F4" s="21" t="s">
        <v>28</v>
      </c>
      <c r="G4" s="1"/>
    </row>
    <row r="5" spans="2:8" x14ac:dyDescent="0.2">
      <c r="B5" s="17" t="s">
        <v>26</v>
      </c>
      <c r="C5" s="1"/>
      <c r="D5" s="1"/>
      <c r="E5" s="1"/>
      <c r="F5" s="14"/>
      <c r="G5" s="1"/>
    </row>
    <row r="6" spans="2:8" ht="19" x14ac:dyDescent="0.2">
      <c r="B6" s="8" t="s">
        <v>21</v>
      </c>
      <c r="C6" s="6" t="s">
        <v>24</v>
      </c>
      <c r="D6" s="23" t="s">
        <v>25</v>
      </c>
    </row>
    <row r="7" spans="2:8" ht="20" thickBot="1" x14ac:dyDescent="0.25">
      <c r="B7" s="9" t="s">
        <v>0</v>
      </c>
      <c r="C7" s="11">
        <v>60000</v>
      </c>
      <c r="D7" s="24">
        <v>30000</v>
      </c>
      <c r="F7" s="22" t="s">
        <v>23</v>
      </c>
      <c r="G7" s="12">
        <f>SUM(G8:G10)</f>
        <v>9111.4285714285706</v>
      </c>
      <c r="H7" s="12">
        <f>SUM(H8:H10)</f>
        <v>4925.7142857142853</v>
      </c>
    </row>
    <row r="8" spans="2:8" ht="17" thickBot="1" x14ac:dyDescent="0.25">
      <c r="B8" s="9" t="s">
        <v>1</v>
      </c>
      <c r="C8" s="13">
        <v>7</v>
      </c>
      <c r="D8" s="25">
        <v>7</v>
      </c>
      <c r="F8" s="9" t="s">
        <v>12</v>
      </c>
      <c r="G8" s="10">
        <f>IF(C8&lt;&gt;0,C7/C8,0)</f>
        <v>8571.4285714285706</v>
      </c>
      <c r="H8" s="10">
        <f>IF(D8&lt;&gt;0,D7/D8,0)</f>
        <v>4285.7142857142853</v>
      </c>
    </row>
    <row r="9" spans="2:8" ht="17" thickBot="1" x14ac:dyDescent="0.25">
      <c r="B9" s="9" t="s">
        <v>2</v>
      </c>
      <c r="C9" s="15">
        <v>15000</v>
      </c>
      <c r="D9" s="26">
        <v>30000</v>
      </c>
      <c r="F9" s="9" t="s">
        <v>13</v>
      </c>
      <c r="G9" s="16">
        <f>C17+C18</f>
        <v>540</v>
      </c>
      <c r="H9" s="16">
        <f>D17+D18</f>
        <v>640</v>
      </c>
    </row>
    <row r="10" spans="2:8" ht="17" thickBot="1" x14ac:dyDescent="0.25">
      <c r="B10" s="9" t="s">
        <v>3</v>
      </c>
      <c r="C10" s="11">
        <v>400</v>
      </c>
      <c r="D10" s="24">
        <v>600</v>
      </c>
      <c r="F10" s="34"/>
      <c r="G10" s="33"/>
      <c r="H10" s="33"/>
    </row>
    <row r="11" spans="2:8" ht="17" thickBot="1" x14ac:dyDescent="0.25">
      <c r="B11" s="9" t="s">
        <v>4</v>
      </c>
      <c r="C11" s="15">
        <v>7500</v>
      </c>
      <c r="D11" s="26">
        <v>15000</v>
      </c>
      <c r="F11" s="7"/>
      <c r="G11" s="3"/>
      <c r="H11" s="3"/>
    </row>
    <row r="12" spans="2:8" ht="17" thickBot="1" x14ac:dyDescent="0.25">
      <c r="B12" s="9" t="s">
        <v>5</v>
      </c>
      <c r="C12" s="11">
        <v>100</v>
      </c>
      <c r="D12" s="24">
        <v>150</v>
      </c>
      <c r="F12" s="7"/>
      <c r="G12" s="7"/>
      <c r="H12" s="3"/>
    </row>
    <row r="13" spans="2:8" ht="20" thickBot="1" x14ac:dyDescent="0.25">
      <c r="B13" s="9" t="s">
        <v>6</v>
      </c>
      <c r="C13" s="15">
        <v>40000</v>
      </c>
      <c r="D13" s="26">
        <v>40000</v>
      </c>
      <c r="F13" s="22" t="s">
        <v>22</v>
      </c>
      <c r="G13" s="32">
        <f>SUM(G14:G17)</f>
        <v>0.14100000000000001</v>
      </c>
      <c r="H13" s="32">
        <f>SUM(H14:H17)</f>
        <v>0.11824999999999999</v>
      </c>
    </row>
    <row r="14" spans="2:8" ht="17" thickBot="1" x14ac:dyDescent="0.25">
      <c r="B14" s="9" t="s">
        <v>7</v>
      </c>
      <c r="C14" s="11">
        <v>400</v>
      </c>
      <c r="D14" s="24">
        <v>650</v>
      </c>
      <c r="F14" s="9" t="s">
        <v>14</v>
      </c>
      <c r="G14" s="16">
        <f>C15*C16/100</f>
        <v>9.0999999999999998E-2</v>
      </c>
      <c r="H14" s="16">
        <f>D15*D16/100</f>
        <v>7.1999999999999995E-2</v>
      </c>
    </row>
    <row r="15" spans="2:8" ht="17" thickBot="1" x14ac:dyDescent="0.25">
      <c r="B15" s="9" t="s">
        <v>8</v>
      </c>
      <c r="C15" s="13">
        <v>7</v>
      </c>
      <c r="D15" s="25">
        <v>6</v>
      </c>
      <c r="F15" s="9" t="s">
        <v>15</v>
      </c>
      <c r="G15" s="16">
        <f>IF(C9&lt;&gt;0,C10/C9,0)</f>
        <v>2.6666666666666668E-2</v>
      </c>
      <c r="H15" s="16">
        <f>IF(D9&lt;&gt;0,D10/D9,0)</f>
        <v>0.02</v>
      </c>
    </row>
    <row r="16" spans="2:8" ht="17" thickBot="1" x14ac:dyDescent="0.25">
      <c r="B16" s="9" t="s">
        <v>9</v>
      </c>
      <c r="C16" s="11">
        <v>1.3</v>
      </c>
      <c r="D16" s="24">
        <v>1.2</v>
      </c>
      <c r="F16" s="9" t="s">
        <v>16</v>
      </c>
      <c r="G16" s="16">
        <f>IF(C11&lt;&gt;0,C12/C11,0)</f>
        <v>1.3333333333333334E-2</v>
      </c>
      <c r="H16" s="16">
        <f>IF(D11&lt;&gt;0,D12/D11,0)</f>
        <v>0.01</v>
      </c>
    </row>
    <row r="17" spans="2:8" ht="17" thickBot="1" x14ac:dyDescent="0.25">
      <c r="B17" s="9" t="s">
        <v>10</v>
      </c>
      <c r="C17" s="11">
        <v>400</v>
      </c>
      <c r="D17" s="24">
        <v>500</v>
      </c>
      <c r="F17" s="9" t="s">
        <v>17</v>
      </c>
      <c r="G17" s="16">
        <f>IF(C13&lt;&gt;0,C14/C13,0)</f>
        <v>0.01</v>
      </c>
      <c r="H17" s="16">
        <f>IF(D13&lt;&gt;0,D14/D13,0)</f>
        <v>1.6250000000000001E-2</v>
      </c>
    </row>
    <row r="18" spans="2:8" ht="17" thickBot="1" x14ac:dyDescent="0.25">
      <c r="B18" s="9" t="s">
        <v>11</v>
      </c>
      <c r="C18" s="11">
        <v>140</v>
      </c>
      <c r="D18" s="24">
        <v>140</v>
      </c>
      <c r="G18" s="5"/>
    </row>
    <row r="19" spans="2:8" x14ac:dyDescent="0.2">
      <c r="B19" s="2"/>
      <c r="C19" s="2"/>
      <c r="D19" s="2"/>
      <c r="E19" s="3"/>
      <c r="F19" s="2"/>
      <c r="G19" s="3"/>
    </row>
    <row r="20" spans="2:8" x14ac:dyDescent="0.2">
      <c r="B20" s="2"/>
      <c r="C20" s="2"/>
      <c r="D20" s="2"/>
      <c r="E20" s="3"/>
      <c r="F20" s="2"/>
      <c r="G20" s="3"/>
    </row>
    <row r="21" spans="2:8" ht="20" thickBot="1" x14ac:dyDescent="0.25">
      <c r="B21" s="18" t="s">
        <v>29</v>
      </c>
      <c r="G21" s="3"/>
    </row>
    <row r="22" spans="2:8" ht="20" thickBot="1" x14ac:dyDescent="0.25">
      <c r="B22" s="38" t="s">
        <v>18</v>
      </c>
      <c r="C22" s="38"/>
      <c r="D22" s="38"/>
      <c r="E22" s="38"/>
      <c r="F22" s="38"/>
      <c r="G22" s="3"/>
    </row>
    <row r="23" spans="2:8" ht="20" thickBot="1" x14ac:dyDescent="0.25">
      <c r="B23" s="39" t="s">
        <v>30</v>
      </c>
      <c r="C23" s="38" t="str">
        <f>C6</f>
        <v>Peugeot 206</v>
      </c>
      <c r="D23" s="38"/>
      <c r="E23" s="38" t="str">
        <f>D6</f>
        <v>Renault Clío</v>
      </c>
      <c r="F23" s="38"/>
      <c r="G23" s="3"/>
    </row>
    <row r="24" spans="2:8" ht="17" thickBot="1" x14ac:dyDescent="0.25">
      <c r="B24" s="39"/>
      <c r="C24" s="29" t="s">
        <v>19</v>
      </c>
      <c r="D24" s="29" t="s">
        <v>20</v>
      </c>
      <c r="E24" s="29" t="s">
        <v>19</v>
      </c>
      <c r="F24" s="29" t="s">
        <v>20</v>
      </c>
      <c r="G24" s="3"/>
    </row>
    <row r="25" spans="2:8" x14ac:dyDescent="0.2">
      <c r="B25" s="28">
        <v>5000</v>
      </c>
      <c r="C25" s="30">
        <f t="shared" ref="C25:C56" si="0">Costo_Fijo_1+Costo_Variable_1*B25</f>
        <v>9816.4285714285706</v>
      </c>
      <c r="D25" s="30">
        <f>C25/B25</f>
        <v>1.9632857142857141</v>
      </c>
      <c r="E25" s="30">
        <f t="shared" ref="E25:E56" si="1">Costo_Fijo_2+Costo_Variable_2*B25</f>
        <v>5516.9642857142853</v>
      </c>
      <c r="F25" s="30">
        <f>E25/B25</f>
        <v>1.1033928571428571</v>
      </c>
      <c r="G25" s="3"/>
    </row>
    <row r="26" spans="2:8" x14ac:dyDescent="0.2">
      <c r="B26" s="27">
        <v>6000</v>
      </c>
      <c r="C26" s="30">
        <f t="shared" si="0"/>
        <v>9957.4285714285706</v>
      </c>
      <c r="D26" s="31">
        <f t="shared" ref="D26:D37" si="2">C26/B26</f>
        <v>1.6595714285714285</v>
      </c>
      <c r="E26" s="30">
        <f t="shared" si="1"/>
        <v>5635.2142857142853</v>
      </c>
      <c r="F26" s="31">
        <f t="shared" ref="F26:F37" si="3">E26/B26</f>
        <v>0.93920238095238084</v>
      </c>
      <c r="G26" s="3"/>
    </row>
    <row r="27" spans="2:8" x14ac:dyDescent="0.2">
      <c r="B27" s="27">
        <v>7000</v>
      </c>
      <c r="C27" s="30">
        <f t="shared" si="0"/>
        <v>10098.428571428571</v>
      </c>
      <c r="D27" s="31">
        <f t="shared" si="2"/>
        <v>1.4426326530612243</v>
      </c>
      <c r="E27" s="30">
        <f t="shared" si="1"/>
        <v>5753.4642857142853</v>
      </c>
      <c r="F27" s="31">
        <f t="shared" si="3"/>
        <v>0.82192346938775507</v>
      </c>
    </row>
    <row r="28" spans="2:8" x14ac:dyDescent="0.2">
      <c r="B28" s="27">
        <v>8000</v>
      </c>
      <c r="C28" s="30">
        <f t="shared" si="0"/>
        <v>10239.428571428571</v>
      </c>
      <c r="D28" s="31">
        <f t="shared" si="2"/>
        <v>1.2799285714285713</v>
      </c>
      <c r="E28" s="30">
        <f t="shared" si="1"/>
        <v>5871.7142857142853</v>
      </c>
      <c r="F28" s="31">
        <f t="shared" si="3"/>
        <v>0.73396428571428562</v>
      </c>
    </row>
    <row r="29" spans="2:8" x14ac:dyDescent="0.2">
      <c r="B29" s="27">
        <v>9000</v>
      </c>
      <c r="C29" s="30">
        <f t="shared" si="0"/>
        <v>10380.428571428571</v>
      </c>
      <c r="D29" s="31">
        <f t="shared" si="2"/>
        <v>1.1533809523809524</v>
      </c>
      <c r="E29" s="30">
        <f t="shared" si="1"/>
        <v>5989.9642857142853</v>
      </c>
      <c r="F29" s="31">
        <f t="shared" si="3"/>
        <v>0.66555158730158726</v>
      </c>
    </row>
    <row r="30" spans="2:8" x14ac:dyDescent="0.2">
      <c r="B30" s="27">
        <v>10000</v>
      </c>
      <c r="C30" s="30">
        <f t="shared" si="0"/>
        <v>10521.428571428571</v>
      </c>
      <c r="D30" s="31">
        <f t="shared" si="2"/>
        <v>1.052142857142857</v>
      </c>
      <c r="E30" s="30">
        <f t="shared" si="1"/>
        <v>6108.2142857142853</v>
      </c>
      <c r="F30" s="31">
        <f t="shared" si="3"/>
        <v>0.61082142857142852</v>
      </c>
    </row>
    <row r="31" spans="2:8" x14ac:dyDescent="0.2">
      <c r="B31" s="27">
        <v>11000</v>
      </c>
      <c r="C31" s="30">
        <f t="shared" si="0"/>
        <v>10662.428571428571</v>
      </c>
      <c r="D31" s="31">
        <f t="shared" si="2"/>
        <v>0.96931168831168824</v>
      </c>
      <c r="E31" s="30">
        <f t="shared" si="1"/>
        <v>6226.4642857142853</v>
      </c>
      <c r="F31" s="31">
        <f t="shared" si="3"/>
        <v>0.56604220779220771</v>
      </c>
    </row>
    <row r="32" spans="2:8" x14ac:dyDescent="0.2">
      <c r="B32" s="27">
        <v>12000</v>
      </c>
      <c r="C32" s="30">
        <f t="shared" si="0"/>
        <v>10803.428571428571</v>
      </c>
      <c r="D32" s="31">
        <f t="shared" si="2"/>
        <v>0.90028571428571424</v>
      </c>
      <c r="E32" s="30">
        <f t="shared" si="1"/>
        <v>6344.7142857142853</v>
      </c>
      <c r="F32" s="31">
        <f t="shared" si="3"/>
        <v>0.52872619047619041</v>
      </c>
      <c r="G32" s="3"/>
    </row>
    <row r="33" spans="2:6" x14ac:dyDescent="0.2">
      <c r="B33" s="27">
        <v>13000</v>
      </c>
      <c r="C33" s="30">
        <f t="shared" si="0"/>
        <v>10944.428571428571</v>
      </c>
      <c r="D33" s="31">
        <f t="shared" si="2"/>
        <v>0.84187912087912087</v>
      </c>
      <c r="E33" s="30">
        <f t="shared" si="1"/>
        <v>6462.9642857142853</v>
      </c>
      <c r="F33" s="31">
        <f t="shared" si="3"/>
        <v>0.49715109890109888</v>
      </c>
    </row>
    <row r="34" spans="2:6" x14ac:dyDescent="0.2">
      <c r="B34" s="27">
        <v>14000</v>
      </c>
      <c r="C34" s="30">
        <f t="shared" si="0"/>
        <v>11085.428571428571</v>
      </c>
      <c r="D34" s="31">
        <f t="shared" si="2"/>
        <v>0.79181632653061218</v>
      </c>
      <c r="E34" s="30">
        <f t="shared" si="1"/>
        <v>6581.2142857142853</v>
      </c>
      <c r="F34" s="31">
        <f t="shared" si="3"/>
        <v>0.47008673469387752</v>
      </c>
    </row>
    <row r="35" spans="2:6" x14ac:dyDescent="0.2">
      <c r="B35" s="27">
        <v>15000</v>
      </c>
      <c r="C35" s="30">
        <f t="shared" si="0"/>
        <v>11226.428571428571</v>
      </c>
      <c r="D35" s="31">
        <f t="shared" si="2"/>
        <v>0.74842857142857133</v>
      </c>
      <c r="E35" s="30">
        <f t="shared" si="1"/>
        <v>6699.4642857142853</v>
      </c>
      <c r="F35" s="31">
        <f t="shared" si="3"/>
        <v>0.44663095238095235</v>
      </c>
    </row>
    <row r="36" spans="2:6" x14ac:dyDescent="0.2">
      <c r="B36" s="27">
        <v>16000</v>
      </c>
      <c r="C36" s="30">
        <f t="shared" si="0"/>
        <v>11367.428571428571</v>
      </c>
      <c r="D36" s="31">
        <f t="shared" si="2"/>
        <v>0.71046428571428566</v>
      </c>
      <c r="E36" s="30">
        <f t="shared" si="1"/>
        <v>6817.7142857142853</v>
      </c>
      <c r="F36" s="31">
        <f t="shared" si="3"/>
        <v>0.42610714285714285</v>
      </c>
    </row>
    <row r="37" spans="2:6" x14ac:dyDescent="0.2">
      <c r="B37" s="27">
        <v>17000</v>
      </c>
      <c r="C37" s="30">
        <f t="shared" si="0"/>
        <v>11508.428571428571</v>
      </c>
      <c r="D37" s="31">
        <f t="shared" si="2"/>
        <v>0.67696638655462182</v>
      </c>
      <c r="E37" s="30">
        <f t="shared" si="1"/>
        <v>6935.9642857142853</v>
      </c>
      <c r="F37" s="31">
        <f t="shared" si="3"/>
        <v>0.40799789915966383</v>
      </c>
    </row>
    <row r="38" spans="2:6" x14ac:dyDescent="0.2">
      <c r="B38" s="27">
        <v>18000</v>
      </c>
      <c r="C38" s="30">
        <f t="shared" si="0"/>
        <v>11649.428571428571</v>
      </c>
      <c r="D38" s="31">
        <f t="shared" ref="D38:D100" si="4">C38/B38</f>
        <v>0.64719047619047609</v>
      </c>
      <c r="E38" s="30">
        <f t="shared" si="1"/>
        <v>7054.2142857142853</v>
      </c>
      <c r="F38" s="31">
        <f t="shared" ref="F38:F100" si="5">E38/B38</f>
        <v>0.39190079365079361</v>
      </c>
    </row>
    <row r="39" spans="2:6" x14ac:dyDescent="0.2">
      <c r="B39" s="27">
        <v>19000</v>
      </c>
      <c r="C39" s="30">
        <f t="shared" si="0"/>
        <v>11790.428571428571</v>
      </c>
      <c r="D39" s="31">
        <f t="shared" si="4"/>
        <v>0.62054887218045107</v>
      </c>
      <c r="E39" s="30">
        <f t="shared" si="1"/>
        <v>7172.4642857142853</v>
      </c>
      <c r="F39" s="31">
        <f t="shared" si="5"/>
        <v>0.37749812030075186</v>
      </c>
    </row>
    <row r="40" spans="2:6" x14ac:dyDescent="0.2">
      <c r="B40" s="27">
        <v>20000</v>
      </c>
      <c r="C40" s="30">
        <f t="shared" si="0"/>
        <v>11931.428571428571</v>
      </c>
      <c r="D40" s="31">
        <f t="shared" si="4"/>
        <v>0.59657142857142853</v>
      </c>
      <c r="E40" s="30">
        <f t="shared" si="1"/>
        <v>7290.7142857142853</v>
      </c>
      <c r="F40" s="31">
        <f t="shared" si="5"/>
        <v>0.36453571428571424</v>
      </c>
    </row>
    <row r="41" spans="2:6" x14ac:dyDescent="0.2">
      <c r="B41" s="27">
        <v>21000</v>
      </c>
      <c r="C41" s="30">
        <f t="shared" si="0"/>
        <v>12072.428571428571</v>
      </c>
      <c r="D41" s="31">
        <f t="shared" si="4"/>
        <v>0.57487755102040816</v>
      </c>
      <c r="E41" s="30">
        <f t="shared" si="1"/>
        <v>7408.9642857142853</v>
      </c>
      <c r="F41" s="31">
        <f t="shared" si="5"/>
        <v>0.35280782312925169</v>
      </c>
    </row>
    <row r="42" spans="2:6" x14ac:dyDescent="0.2">
      <c r="B42" s="27">
        <v>22000</v>
      </c>
      <c r="C42" s="30">
        <f t="shared" si="0"/>
        <v>12213.428571428571</v>
      </c>
      <c r="D42" s="31">
        <f t="shared" si="4"/>
        <v>0.55515584415584407</v>
      </c>
      <c r="E42" s="30">
        <f t="shared" si="1"/>
        <v>7527.2142857142853</v>
      </c>
      <c r="F42" s="31">
        <f t="shared" si="5"/>
        <v>0.34214610389610389</v>
      </c>
    </row>
    <row r="43" spans="2:6" x14ac:dyDescent="0.2">
      <c r="B43" s="27">
        <v>23000</v>
      </c>
      <c r="C43" s="30">
        <f t="shared" si="0"/>
        <v>12354.428571428571</v>
      </c>
      <c r="D43" s="31">
        <f t="shared" si="4"/>
        <v>0.53714906832298137</v>
      </c>
      <c r="E43" s="30">
        <f t="shared" si="1"/>
        <v>7645.4642857142853</v>
      </c>
      <c r="F43" s="31">
        <f t="shared" si="5"/>
        <v>0.33241149068322978</v>
      </c>
    </row>
    <row r="44" spans="2:6" x14ac:dyDescent="0.2">
      <c r="B44" s="27">
        <v>24000</v>
      </c>
      <c r="C44" s="30">
        <f t="shared" si="0"/>
        <v>12495.428571428571</v>
      </c>
      <c r="D44" s="31">
        <f t="shared" si="4"/>
        <v>0.52064285714285707</v>
      </c>
      <c r="E44" s="30">
        <f t="shared" si="1"/>
        <v>7763.7142857142853</v>
      </c>
      <c r="F44" s="31">
        <f t="shared" si="5"/>
        <v>0.32348809523809524</v>
      </c>
    </row>
    <row r="45" spans="2:6" x14ac:dyDescent="0.2">
      <c r="B45" s="27">
        <v>25000</v>
      </c>
      <c r="C45" s="30">
        <f t="shared" si="0"/>
        <v>12636.428571428571</v>
      </c>
      <c r="D45" s="31">
        <f t="shared" si="4"/>
        <v>0.50545714285714283</v>
      </c>
      <c r="E45" s="30">
        <f t="shared" si="1"/>
        <v>7881.9642857142853</v>
      </c>
      <c r="F45" s="31">
        <f t="shared" si="5"/>
        <v>0.31527857142857141</v>
      </c>
    </row>
    <row r="46" spans="2:6" x14ac:dyDescent="0.2">
      <c r="B46" s="27">
        <v>26000</v>
      </c>
      <c r="C46" s="30">
        <f t="shared" si="0"/>
        <v>12777.428571428571</v>
      </c>
      <c r="D46" s="31">
        <f t="shared" si="4"/>
        <v>0.49143956043956039</v>
      </c>
      <c r="E46" s="30">
        <f t="shared" si="1"/>
        <v>8000.2142857142853</v>
      </c>
      <c r="F46" s="31">
        <f t="shared" si="5"/>
        <v>0.30770054945054942</v>
      </c>
    </row>
    <row r="47" spans="2:6" x14ac:dyDescent="0.2">
      <c r="B47" s="27">
        <v>27000</v>
      </c>
      <c r="C47" s="30">
        <f t="shared" si="0"/>
        <v>12918.428571428571</v>
      </c>
      <c r="D47" s="31">
        <f t="shared" si="4"/>
        <v>0.47846031746031742</v>
      </c>
      <c r="E47" s="30">
        <f t="shared" si="1"/>
        <v>8118.4642857142853</v>
      </c>
      <c r="F47" s="31">
        <f t="shared" si="5"/>
        <v>0.30068386243386241</v>
      </c>
    </row>
    <row r="48" spans="2:6" x14ac:dyDescent="0.2">
      <c r="B48" s="27">
        <v>28000</v>
      </c>
      <c r="C48" s="30">
        <f t="shared" si="0"/>
        <v>13059.428571428571</v>
      </c>
      <c r="D48" s="31">
        <f t="shared" si="4"/>
        <v>0.4664081632653061</v>
      </c>
      <c r="E48" s="30">
        <f t="shared" si="1"/>
        <v>8236.7142857142862</v>
      </c>
      <c r="F48" s="31">
        <f t="shared" si="5"/>
        <v>0.2941683673469388</v>
      </c>
    </row>
    <row r="49" spans="2:6" x14ac:dyDescent="0.2">
      <c r="B49" s="27">
        <v>29000</v>
      </c>
      <c r="C49" s="30">
        <f t="shared" si="0"/>
        <v>13200.428571428571</v>
      </c>
      <c r="D49" s="31">
        <f t="shared" si="4"/>
        <v>0.45518719211822656</v>
      </c>
      <c r="E49" s="30">
        <f t="shared" si="1"/>
        <v>8354.9642857142862</v>
      </c>
      <c r="F49" s="31">
        <f t="shared" si="5"/>
        <v>0.28810221674876851</v>
      </c>
    </row>
    <row r="50" spans="2:6" x14ac:dyDescent="0.2">
      <c r="B50" s="27">
        <v>30000</v>
      </c>
      <c r="C50" s="30">
        <f t="shared" si="0"/>
        <v>13341.428571428571</v>
      </c>
      <c r="D50" s="31">
        <f t="shared" si="4"/>
        <v>0.44471428571428567</v>
      </c>
      <c r="E50" s="30">
        <f t="shared" si="1"/>
        <v>8473.2142857142862</v>
      </c>
      <c r="F50" s="31">
        <f t="shared" si="5"/>
        <v>0.28244047619047619</v>
      </c>
    </row>
    <row r="51" spans="2:6" x14ac:dyDescent="0.2">
      <c r="B51" s="27">
        <v>31000</v>
      </c>
      <c r="C51" s="30">
        <f t="shared" si="0"/>
        <v>13482.428571428571</v>
      </c>
      <c r="D51" s="31">
        <f t="shared" si="4"/>
        <v>0.4349170506912442</v>
      </c>
      <c r="E51" s="30">
        <f t="shared" si="1"/>
        <v>8591.4642857142862</v>
      </c>
      <c r="F51" s="31">
        <f t="shared" si="5"/>
        <v>0.27714400921658988</v>
      </c>
    </row>
    <row r="52" spans="2:6" x14ac:dyDescent="0.2">
      <c r="B52" s="27">
        <v>32000</v>
      </c>
      <c r="C52" s="30">
        <f t="shared" si="0"/>
        <v>13623.428571428571</v>
      </c>
      <c r="D52" s="31">
        <f t="shared" si="4"/>
        <v>0.42573214285714284</v>
      </c>
      <c r="E52" s="30">
        <f t="shared" si="1"/>
        <v>8709.7142857142862</v>
      </c>
      <c r="F52" s="31">
        <f t="shared" si="5"/>
        <v>0.27217857142857144</v>
      </c>
    </row>
    <row r="53" spans="2:6" x14ac:dyDescent="0.2">
      <c r="B53" s="27">
        <v>33000</v>
      </c>
      <c r="C53" s="30">
        <f t="shared" si="0"/>
        <v>13764.428571428572</v>
      </c>
      <c r="D53" s="31">
        <f t="shared" si="4"/>
        <v>0.41710389610389614</v>
      </c>
      <c r="E53" s="30">
        <f t="shared" si="1"/>
        <v>8827.9642857142862</v>
      </c>
      <c r="F53" s="31">
        <f t="shared" si="5"/>
        <v>0.26751406926406929</v>
      </c>
    </row>
    <row r="54" spans="2:6" x14ac:dyDescent="0.2">
      <c r="B54" s="27">
        <v>34000</v>
      </c>
      <c r="C54" s="30">
        <f t="shared" si="0"/>
        <v>13905.428571428572</v>
      </c>
      <c r="D54" s="31">
        <f t="shared" si="4"/>
        <v>0.40898319327731097</v>
      </c>
      <c r="E54" s="30">
        <f t="shared" si="1"/>
        <v>8946.2142857142862</v>
      </c>
      <c r="F54" s="31">
        <f t="shared" si="5"/>
        <v>0.26312394957983193</v>
      </c>
    </row>
    <row r="55" spans="2:6" x14ac:dyDescent="0.2">
      <c r="B55" s="27">
        <v>35000</v>
      </c>
      <c r="C55" s="30">
        <f t="shared" si="0"/>
        <v>14046.428571428572</v>
      </c>
      <c r="D55" s="31">
        <f t="shared" si="4"/>
        <v>0.40132653061224494</v>
      </c>
      <c r="E55" s="30">
        <f t="shared" si="1"/>
        <v>9064.4642857142862</v>
      </c>
      <c r="F55" s="31">
        <f t="shared" si="5"/>
        <v>0.25898469387755102</v>
      </c>
    </row>
    <row r="56" spans="2:6" x14ac:dyDescent="0.2">
      <c r="B56" s="27">
        <v>36000</v>
      </c>
      <c r="C56" s="30">
        <f t="shared" si="0"/>
        <v>14187.428571428572</v>
      </c>
      <c r="D56" s="31">
        <f t="shared" si="4"/>
        <v>0.39409523809523811</v>
      </c>
      <c r="E56" s="30">
        <f t="shared" si="1"/>
        <v>9182.7142857142862</v>
      </c>
      <c r="F56" s="31">
        <f t="shared" si="5"/>
        <v>0.25507539682539682</v>
      </c>
    </row>
    <row r="57" spans="2:6" x14ac:dyDescent="0.2">
      <c r="B57" s="27">
        <v>37000</v>
      </c>
      <c r="C57" s="30">
        <f t="shared" ref="C57:C88" si="6">Costo_Fijo_1+Costo_Variable_1*B57</f>
        <v>14328.428571428572</v>
      </c>
      <c r="D57" s="31">
        <f t="shared" si="4"/>
        <v>0.38725482625482627</v>
      </c>
      <c r="E57" s="30">
        <f t="shared" ref="E57:E88" si="7">Costo_Fijo_2+Costo_Variable_2*B57</f>
        <v>9300.9642857142862</v>
      </c>
      <c r="F57" s="31">
        <f t="shared" si="5"/>
        <v>0.25137741312741313</v>
      </c>
    </row>
    <row r="58" spans="2:6" x14ac:dyDescent="0.2">
      <c r="B58" s="27">
        <v>38000</v>
      </c>
      <c r="C58" s="30">
        <f t="shared" si="6"/>
        <v>14469.428571428572</v>
      </c>
      <c r="D58" s="31">
        <f t="shared" si="4"/>
        <v>0.3807744360902256</v>
      </c>
      <c r="E58" s="30">
        <f t="shared" si="7"/>
        <v>9419.2142857142862</v>
      </c>
      <c r="F58" s="31">
        <f t="shared" si="5"/>
        <v>0.24787406015037594</v>
      </c>
    </row>
    <row r="59" spans="2:6" x14ac:dyDescent="0.2">
      <c r="B59" s="27">
        <v>39000</v>
      </c>
      <c r="C59" s="30">
        <f t="shared" si="6"/>
        <v>14610.428571428572</v>
      </c>
      <c r="D59" s="31">
        <f t="shared" si="4"/>
        <v>0.37462637362637363</v>
      </c>
      <c r="E59" s="30">
        <f t="shared" si="7"/>
        <v>9537.4642857142862</v>
      </c>
      <c r="F59" s="31">
        <f t="shared" si="5"/>
        <v>0.24455036630036631</v>
      </c>
    </row>
    <row r="60" spans="2:6" x14ac:dyDescent="0.2">
      <c r="B60" s="27">
        <v>40000</v>
      </c>
      <c r="C60" s="30">
        <f t="shared" si="6"/>
        <v>14751.428571428572</v>
      </c>
      <c r="D60" s="31">
        <f t="shared" si="4"/>
        <v>0.36878571428571433</v>
      </c>
      <c r="E60" s="30">
        <f t="shared" si="7"/>
        <v>9655.7142857142862</v>
      </c>
      <c r="F60" s="31">
        <f t="shared" si="5"/>
        <v>0.24139285714285716</v>
      </c>
    </row>
    <row r="61" spans="2:6" x14ac:dyDescent="0.2">
      <c r="B61" s="27">
        <v>41000</v>
      </c>
      <c r="C61" s="30">
        <f t="shared" si="6"/>
        <v>14892.428571428572</v>
      </c>
      <c r="D61" s="31">
        <f t="shared" si="4"/>
        <v>0.36322996515679445</v>
      </c>
      <c r="E61" s="30">
        <f t="shared" si="7"/>
        <v>9773.9642857142862</v>
      </c>
      <c r="F61" s="31">
        <f t="shared" si="5"/>
        <v>0.23838937282229966</v>
      </c>
    </row>
    <row r="62" spans="2:6" x14ac:dyDescent="0.2">
      <c r="B62" s="27">
        <v>42000</v>
      </c>
      <c r="C62" s="30">
        <f t="shared" si="6"/>
        <v>15033.428571428572</v>
      </c>
      <c r="D62" s="31">
        <f t="shared" si="4"/>
        <v>0.35793877551020409</v>
      </c>
      <c r="E62" s="30">
        <f t="shared" si="7"/>
        <v>9892.2142857142862</v>
      </c>
      <c r="F62" s="31">
        <f t="shared" si="5"/>
        <v>0.23552891156462585</v>
      </c>
    </row>
    <row r="63" spans="2:6" x14ac:dyDescent="0.2">
      <c r="B63" s="27">
        <v>43000</v>
      </c>
      <c r="C63" s="30">
        <f t="shared" si="6"/>
        <v>15174.428571428572</v>
      </c>
      <c r="D63" s="31">
        <f t="shared" si="4"/>
        <v>0.35289368770764123</v>
      </c>
      <c r="E63" s="30">
        <f t="shared" si="7"/>
        <v>10010.464285714286</v>
      </c>
      <c r="F63" s="31">
        <f t="shared" si="5"/>
        <v>0.23280149501661132</v>
      </c>
    </row>
    <row r="64" spans="2:6" x14ac:dyDescent="0.2">
      <c r="B64" s="27">
        <v>44000</v>
      </c>
      <c r="C64" s="30">
        <f t="shared" si="6"/>
        <v>15315.428571428572</v>
      </c>
      <c r="D64" s="31">
        <f t="shared" si="4"/>
        <v>0.3480779220779221</v>
      </c>
      <c r="E64" s="30">
        <f t="shared" si="7"/>
        <v>10128.714285714286</v>
      </c>
      <c r="F64" s="31">
        <f t="shared" si="5"/>
        <v>0.23019805194805196</v>
      </c>
    </row>
    <row r="65" spans="2:6" x14ac:dyDescent="0.2">
      <c r="B65" s="27">
        <v>45000</v>
      </c>
      <c r="C65" s="30">
        <f t="shared" si="6"/>
        <v>15456.428571428572</v>
      </c>
      <c r="D65" s="31">
        <f t="shared" si="4"/>
        <v>0.34347619047619049</v>
      </c>
      <c r="E65" s="30">
        <f t="shared" si="7"/>
        <v>10246.964285714286</v>
      </c>
      <c r="F65" s="31">
        <f t="shared" si="5"/>
        <v>0.22771031746031747</v>
      </c>
    </row>
    <row r="66" spans="2:6" x14ac:dyDescent="0.2">
      <c r="B66" s="27">
        <v>46000</v>
      </c>
      <c r="C66" s="30">
        <f t="shared" si="6"/>
        <v>15597.428571428572</v>
      </c>
      <c r="D66" s="31">
        <f t="shared" si="4"/>
        <v>0.33907453416149069</v>
      </c>
      <c r="E66" s="30">
        <f t="shared" si="7"/>
        <v>10365.214285714286</v>
      </c>
      <c r="F66" s="31">
        <f t="shared" si="5"/>
        <v>0.22533074534161493</v>
      </c>
    </row>
    <row r="67" spans="2:6" x14ac:dyDescent="0.2">
      <c r="B67" s="27">
        <v>47000</v>
      </c>
      <c r="C67" s="30">
        <f t="shared" si="6"/>
        <v>15738.428571428572</v>
      </c>
      <c r="D67" s="31">
        <f t="shared" si="4"/>
        <v>0.33486018237082071</v>
      </c>
      <c r="E67" s="30">
        <f t="shared" si="7"/>
        <v>10483.464285714286</v>
      </c>
      <c r="F67" s="31">
        <f t="shared" si="5"/>
        <v>0.22305243161094226</v>
      </c>
    </row>
    <row r="68" spans="2:6" x14ac:dyDescent="0.2">
      <c r="B68" s="27">
        <v>48000</v>
      </c>
      <c r="C68" s="30">
        <f t="shared" si="6"/>
        <v>15879.428571428572</v>
      </c>
      <c r="D68" s="31">
        <f t="shared" si="4"/>
        <v>0.3308214285714286</v>
      </c>
      <c r="E68" s="30">
        <f t="shared" si="7"/>
        <v>10601.714285714286</v>
      </c>
      <c r="F68" s="31">
        <f t="shared" si="5"/>
        <v>0.22086904761904763</v>
      </c>
    </row>
    <row r="69" spans="2:6" x14ac:dyDescent="0.2">
      <c r="B69" s="27">
        <v>49000</v>
      </c>
      <c r="C69" s="30">
        <f t="shared" si="6"/>
        <v>16020.428571428572</v>
      </c>
      <c r="D69" s="31">
        <f t="shared" si="4"/>
        <v>0.32694752186588921</v>
      </c>
      <c r="E69" s="30">
        <f t="shared" si="7"/>
        <v>10719.964285714286</v>
      </c>
      <c r="F69" s="31">
        <f t="shared" si="5"/>
        <v>0.21877478134110789</v>
      </c>
    </row>
    <row r="70" spans="2:6" x14ac:dyDescent="0.2">
      <c r="B70" s="27">
        <v>50000</v>
      </c>
      <c r="C70" s="30">
        <f t="shared" si="6"/>
        <v>16161.428571428572</v>
      </c>
      <c r="D70" s="31">
        <f t="shared" si="4"/>
        <v>0.32322857142857148</v>
      </c>
      <c r="E70" s="30">
        <f t="shared" si="7"/>
        <v>10838.214285714286</v>
      </c>
      <c r="F70" s="31">
        <f t="shared" si="5"/>
        <v>0.21676428571428571</v>
      </c>
    </row>
    <row r="71" spans="2:6" x14ac:dyDescent="0.2">
      <c r="B71" s="27">
        <v>51000</v>
      </c>
      <c r="C71" s="30">
        <f t="shared" si="6"/>
        <v>16302.428571428572</v>
      </c>
      <c r="D71" s="31">
        <f t="shared" si="4"/>
        <v>0.31965546218487395</v>
      </c>
      <c r="E71" s="30">
        <f t="shared" si="7"/>
        <v>10956.464285714286</v>
      </c>
      <c r="F71" s="31">
        <f t="shared" si="5"/>
        <v>0.21483263305322131</v>
      </c>
    </row>
    <row r="72" spans="2:6" x14ac:dyDescent="0.2">
      <c r="B72" s="27">
        <v>52000</v>
      </c>
      <c r="C72" s="30">
        <f t="shared" si="6"/>
        <v>16443.428571428572</v>
      </c>
      <c r="D72" s="31">
        <f t="shared" si="4"/>
        <v>0.31621978021978026</v>
      </c>
      <c r="E72" s="30">
        <f t="shared" si="7"/>
        <v>11074.714285714286</v>
      </c>
      <c r="F72" s="31">
        <f t="shared" si="5"/>
        <v>0.21297527472527475</v>
      </c>
    </row>
    <row r="73" spans="2:6" x14ac:dyDescent="0.2">
      <c r="B73" s="27">
        <v>53000</v>
      </c>
      <c r="C73" s="30">
        <f t="shared" si="6"/>
        <v>16584.428571428572</v>
      </c>
      <c r="D73" s="31">
        <f t="shared" si="4"/>
        <v>0.3129137466307278</v>
      </c>
      <c r="E73" s="30">
        <f t="shared" si="7"/>
        <v>11192.964285714286</v>
      </c>
      <c r="F73" s="31">
        <f t="shared" si="5"/>
        <v>0.2111880053908356</v>
      </c>
    </row>
    <row r="74" spans="2:6" x14ac:dyDescent="0.2">
      <c r="B74" s="27">
        <v>54000</v>
      </c>
      <c r="C74" s="30">
        <f t="shared" si="6"/>
        <v>16725.428571428572</v>
      </c>
      <c r="D74" s="31">
        <f t="shared" si="4"/>
        <v>0.30973015873015874</v>
      </c>
      <c r="E74" s="30">
        <f t="shared" si="7"/>
        <v>11311.214285714286</v>
      </c>
      <c r="F74" s="31">
        <f t="shared" si="5"/>
        <v>0.20946693121693122</v>
      </c>
    </row>
    <row r="75" spans="2:6" x14ac:dyDescent="0.2">
      <c r="B75" s="27">
        <v>55000</v>
      </c>
      <c r="C75" s="30">
        <f t="shared" si="6"/>
        <v>16866.428571428572</v>
      </c>
      <c r="D75" s="31">
        <f t="shared" si="4"/>
        <v>0.30666233766233769</v>
      </c>
      <c r="E75" s="30">
        <f t="shared" si="7"/>
        <v>11429.464285714286</v>
      </c>
      <c r="F75" s="31">
        <f t="shared" si="5"/>
        <v>0.20780844155844158</v>
      </c>
    </row>
    <row r="76" spans="2:6" x14ac:dyDescent="0.2">
      <c r="B76" s="27">
        <v>56000</v>
      </c>
      <c r="C76" s="30">
        <f t="shared" si="6"/>
        <v>17007.428571428572</v>
      </c>
      <c r="D76" s="31">
        <f t="shared" si="4"/>
        <v>0.30370408163265306</v>
      </c>
      <c r="E76" s="30">
        <f t="shared" si="7"/>
        <v>11547.714285714286</v>
      </c>
      <c r="F76" s="31">
        <f t="shared" si="5"/>
        <v>0.20620918367346941</v>
      </c>
    </row>
    <row r="77" spans="2:6" x14ac:dyDescent="0.2">
      <c r="B77" s="27">
        <v>57000</v>
      </c>
      <c r="C77" s="30">
        <f t="shared" si="6"/>
        <v>17148.428571428572</v>
      </c>
      <c r="D77" s="31">
        <f t="shared" si="4"/>
        <v>0.30084962406015037</v>
      </c>
      <c r="E77" s="30">
        <f t="shared" si="7"/>
        <v>11665.964285714286</v>
      </c>
      <c r="F77" s="31">
        <f t="shared" si="5"/>
        <v>0.20466604010025063</v>
      </c>
    </row>
    <row r="78" spans="2:6" x14ac:dyDescent="0.2">
      <c r="B78" s="27">
        <v>58000</v>
      </c>
      <c r="C78" s="30">
        <f t="shared" si="6"/>
        <v>17289.428571428572</v>
      </c>
      <c r="D78" s="31">
        <f t="shared" si="4"/>
        <v>0.29809359605911334</v>
      </c>
      <c r="E78" s="30">
        <f t="shared" si="7"/>
        <v>11784.214285714286</v>
      </c>
      <c r="F78" s="31">
        <f t="shared" si="5"/>
        <v>0.20317610837438424</v>
      </c>
    </row>
    <row r="79" spans="2:6" x14ac:dyDescent="0.2">
      <c r="B79" s="27">
        <v>59000</v>
      </c>
      <c r="C79" s="30">
        <f t="shared" si="6"/>
        <v>17430.428571428572</v>
      </c>
      <c r="D79" s="31">
        <f t="shared" si="4"/>
        <v>0.29543099273607748</v>
      </c>
      <c r="E79" s="30">
        <f t="shared" si="7"/>
        <v>11902.464285714286</v>
      </c>
      <c r="F79" s="31">
        <f t="shared" si="5"/>
        <v>0.20173668280871671</v>
      </c>
    </row>
    <row r="80" spans="2:6" x14ac:dyDescent="0.2">
      <c r="B80" s="27">
        <v>60000</v>
      </c>
      <c r="C80" s="30">
        <f t="shared" si="6"/>
        <v>17571.428571428572</v>
      </c>
      <c r="D80" s="31">
        <f t="shared" si="4"/>
        <v>0.29285714285714287</v>
      </c>
      <c r="E80" s="30">
        <f t="shared" si="7"/>
        <v>12020.714285714286</v>
      </c>
      <c r="F80" s="31">
        <f t="shared" si="5"/>
        <v>0.2003452380952381</v>
      </c>
    </row>
    <row r="81" spans="2:6" x14ac:dyDescent="0.2">
      <c r="B81" s="27">
        <v>61000</v>
      </c>
      <c r="C81" s="30">
        <f t="shared" si="6"/>
        <v>17712.428571428572</v>
      </c>
      <c r="D81" s="31">
        <f t="shared" si="4"/>
        <v>0.29036768149882908</v>
      </c>
      <c r="E81" s="30">
        <f t="shared" si="7"/>
        <v>12138.964285714286</v>
      </c>
      <c r="F81" s="31">
        <f t="shared" si="5"/>
        <v>0.19899941451990633</v>
      </c>
    </row>
    <row r="82" spans="2:6" x14ac:dyDescent="0.2">
      <c r="B82" s="27">
        <v>62000</v>
      </c>
      <c r="C82" s="30">
        <f t="shared" si="6"/>
        <v>17853.428571428572</v>
      </c>
      <c r="D82" s="31">
        <f t="shared" si="4"/>
        <v>0.28795852534562216</v>
      </c>
      <c r="E82" s="30">
        <f t="shared" si="7"/>
        <v>12257.214285714286</v>
      </c>
      <c r="F82" s="31">
        <f t="shared" si="5"/>
        <v>0.19769700460829495</v>
      </c>
    </row>
    <row r="83" spans="2:6" x14ac:dyDescent="0.2">
      <c r="B83" s="27">
        <v>63000</v>
      </c>
      <c r="C83" s="30">
        <f t="shared" si="6"/>
        <v>17994.428571428572</v>
      </c>
      <c r="D83" s="31">
        <f t="shared" si="4"/>
        <v>0.28562585034013604</v>
      </c>
      <c r="E83" s="30">
        <f t="shared" si="7"/>
        <v>12375.464285714286</v>
      </c>
      <c r="F83" s="31">
        <f t="shared" si="5"/>
        <v>0.1964359410430839</v>
      </c>
    </row>
    <row r="84" spans="2:6" x14ac:dyDescent="0.2">
      <c r="B84" s="27">
        <v>64000</v>
      </c>
      <c r="C84" s="30">
        <f t="shared" si="6"/>
        <v>18135.428571428572</v>
      </c>
      <c r="D84" s="31">
        <f t="shared" si="4"/>
        <v>0.28336607142857145</v>
      </c>
      <c r="E84" s="30">
        <f t="shared" si="7"/>
        <v>12493.714285714286</v>
      </c>
      <c r="F84" s="31">
        <f t="shared" si="5"/>
        <v>0.19521428571428573</v>
      </c>
    </row>
    <row r="85" spans="2:6" x14ac:dyDescent="0.2">
      <c r="B85" s="27">
        <v>65000</v>
      </c>
      <c r="C85" s="30">
        <f t="shared" si="6"/>
        <v>18276.428571428572</v>
      </c>
      <c r="D85" s="31">
        <f t="shared" si="4"/>
        <v>0.28117582417582421</v>
      </c>
      <c r="E85" s="30">
        <f t="shared" si="7"/>
        <v>12611.964285714286</v>
      </c>
      <c r="F85" s="31">
        <f t="shared" si="5"/>
        <v>0.19403021978021978</v>
      </c>
    </row>
    <row r="86" spans="2:6" x14ac:dyDescent="0.2">
      <c r="B86" s="27">
        <v>66000</v>
      </c>
      <c r="C86" s="30">
        <f t="shared" si="6"/>
        <v>18417.428571428572</v>
      </c>
      <c r="D86" s="31">
        <f t="shared" si="4"/>
        <v>0.27905194805194805</v>
      </c>
      <c r="E86" s="30">
        <f t="shared" si="7"/>
        <v>12730.214285714286</v>
      </c>
      <c r="F86" s="31">
        <f t="shared" si="5"/>
        <v>0.19288203463203463</v>
      </c>
    </row>
    <row r="87" spans="2:6" x14ac:dyDescent="0.2">
      <c r="B87" s="27">
        <v>67000</v>
      </c>
      <c r="C87" s="30">
        <f t="shared" si="6"/>
        <v>18558.428571428572</v>
      </c>
      <c r="D87" s="31">
        <f t="shared" si="4"/>
        <v>0.27699147121535184</v>
      </c>
      <c r="E87" s="30">
        <f t="shared" si="7"/>
        <v>12848.464285714286</v>
      </c>
      <c r="F87" s="31">
        <f t="shared" si="5"/>
        <v>0.19176812366737742</v>
      </c>
    </row>
    <row r="88" spans="2:6" x14ac:dyDescent="0.2">
      <c r="B88" s="27">
        <v>68000</v>
      </c>
      <c r="C88" s="30">
        <f t="shared" si="6"/>
        <v>18699.428571428572</v>
      </c>
      <c r="D88" s="31">
        <f t="shared" si="4"/>
        <v>0.27499159663865547</v>
      </c>
      <c r="E88" s="30">
        <f t="shared" si="7"/>
        <v>12966.714285714286</v>
      </c>
      <c r="F88" s="31">
        <f t="shared" si="5"/>
        <v>0.19068697478991598</v>
      </c>
    </row>
    <row r="89" spans="2:6" x14ac:dyDescent="0.2">
      <c r="B89" s="27">
        <v>69000</v>
      </c>
      <c r="C89" s="30">
        <f t="shared" ref="C89:C100" si="8">Costo_Fijo_1+Costo_Variable_1*B89</f>
        <v>18840.428571428572</v>
      </c>
      <c r="D89" s="31">
        <f t="shared" si="4"/>
        <v>0.27304968944099378</v>
      </c>
      <c r="E89" s="30">
        <f t="shared" ref="E89:E100" si="9">Costo_Fijo_2+Costo_Variable_2*B89</f>
        <v>13084.964285714286</v>
      </c>
      <c r="F89" s="31">
        <f t="shared" si="5"/>
        <v>0.1896371635610766</v>
      </c>
    </row>
    <row r="90" spans="2:6" x14ac:dyDescent="0.2">
      <c r="B90" s="27">
        <v>70000</v>
      </c>
      <c r="C90" s="30">
        <f t="shared" si="8"/>
        <v>18981.428571428572</v>
      </c>
      <c r="D90" s="31">
        <f t="shared" si="4"/>
        <v>0.27116326530612245</v>
      </c>
      <c r="E90" s="30">
        <f t="shared" si="9"/>
        <v>13203.214285714286</v>
      </c>
      <c r="F90" s="31">
        <f t="shared" si="5"/>
        <v>0.18861734693877552</v>
      </c>
    </row>
    <row r="91" spans="2:6" x14ac:dyDescent="0.2">
      <c r="B91" s="27">
        <v>71000</v>
      </c>
      <c r="C91" s="30">
        <f t="shared" si="8"/>
        <v>19122.428571428572</v>
      </c>
      <c r="D91" s="31">
        <f t="shared" si="4"/>
        <v>0.26932997987927565</v>
      </c>
      <c r="E91" s="30">
        <f t="shared" si="9"/>
        <v>13321.464285714286</v>
      </c>
      <c r="F91" s="31">
        <f t="shared" si="5"/>
        <v>0.18762625754527162</v>
      </c>
    </row>
    <row r="92" spans="2:6" x14ac:dyDescent="0.2">
      <c r="B92" s="27">
        <v>72000</v>
      </c>
      <c r="C92" s="30">
        <f t="shared" si="8"/>
        <v>19263.428571428572</v>
      </c>
      <c r="D92" s="31">
        <f t="shared" si="4"/>
        <v>0.26754761904761909</v>
      </c>
      <c r="E92" s="30">
        <f t="shared" si="9"/>
        <v>13439.714285714286</v>
      </c>
      <c r="F92" s="31">
        <f t="shared" si="5"/>
        <v>0.18666269841269842</v>
      </c>
    </row>
    <row r="93" spans="2:6" x14ac:dyDescent="0.2">
      <c r="B93" s="27">
        <v>73000</v>
      </c>
      <c r="C93" s="30">
        <f t="shared" si="8"/>
        <v>19404.428571428572</v>
      </c>
      <c r="D93" s="31">
        <f t="shared" si="4"/>
        <v>0.26581409001956946</v>
      </c>
      <c r="E93" s="30">
        <f t="shared" si="9"/>
        <v>13557.964285714286</v>
      </c>
      <c r="F93" s="31">
        <f t="shared" si="5"/>
        <v>0.18572553816046966</v>
      </c>
    </row>
    <row r="94" spans="2:6" x14ac:dyDescent="0.2">
      <c r="B94" s="27">
        <v>74000</v>
      </c>
      <c r="C94" s="30">
        <f t="shared" si="8"/>
        <v>19545.428571428572</v>
      </c>
      <c r="D94" s="31">
        <f t="shared" si="4"/>
        <v>0.26412741312741317</v>
      </c>
      <c r="E94" s="30">
        <f t="shared" si="9"/>
        <v>13676.214285714286</v>
      </c>
      <c r="F94" s="31">
        <f t="shared" si="5"/>
        <v>0.18481370656370658</v>
      </c>
    </row>
    <row r="95" spans="2:6" x14ac:dyDescent="0.2">
      <c r="B95" s="27">
        <v>75000</v>
      </c>
      <c r="C95" s="30">
        <f t="shared" si="8"/>
        <v>19686.428571428572</v>
      </c>
      <c r="D95" s="31">
        <f t="shared" si="4"/>
        <v>0.26248571428571432</v>
      </c>
      <c r="E95" s="30">
        <f t="shared" si="9"/>
        <v>13794.464285714286</v>
      </c>
      <c r="F95" s="31">
        <f t="shared" si="5"/>
        <v>0.18392619047619049</v>
      </c>
    </row>
    <row r="96" spans="2:6" x14ac:dyDescent="0.2">
      <c r="B96" s="27">
        <v>76000</v>
      </c>
      <c r="C96" s="30">
        <f t="shared" si="8"/>
        <v>19827.428571428572</v>
      </c>
      <c r="D96" s="31">
        <f t="shared" si="4"/>
        <v>0.26088721804511278</v>
      </c>
      <c r="E96" s="30">
        <f t="shared" si="9"/>
        <v>13912.714285714286</v>
      </c>
      <c r="F96" s="31">
        <f t="shared" si="5"/>
        <v>0.18306203007518798</v>
      </c>
    </row>
    <row r="97" spans="2:6" x14ac:dyDescent="0.2">
      <c r="B97" s="27">
        <v>77000</v>
      </c>
      <c r="C97" s="30">
        <f t="shared" si="8"/>
        <v>19968.428571428572</v>
      </c>
      <c r="D97" s="31">
        <f t="shared" si="4"/>
        <v>0.25933024118738407</v>
      </c>
      <c r="E97" s="30">
        <f t="shared" si="9"/>
        <v>14030.964285714286</v>
      </c>
      <c r="F97" s="31">
        <f t="shared" si="5"/>
        <v>0.18222031539888683</v>
      </c>
    </row>
    <row r="98" spans="2:6" x14ac:dyDescent="0.2">
      <c r="B98" s="27">
        <v>78000</v>
      </c>
      <c r="C98" s="30">
        <f t="shared" si="8"/>
        <v>20109.428571428572</v>
      </c>
      <c r="D98" s="31">
        <f t="shared" si="4"/>
        <v>0.25781318681318682</v>
      </c>
      <c r="E98" s="30">
        <f t="shared" si="9"/>
        <v>14149.214285714286</v>
      </c>
      <c r="F98" s="31">
        <f t="shared" si="5"/>
        <v>0.18140018315018316</v>
      </c>
    </row>
    <row r="99" spans="2:6" x14ac:dyDescent="0.2">
      <c r="B99" s="27">
        <v>79000</v>
      </c>
      <c r="C99" s="30">
        <f t="shared" si="8"/>
        <v>20250.428571428572</v>
      </c>
      <c r="D99" s="31">
        <f t="shared" si="4"/>
        <v>0.25633453887884267</v>
      </c>
      <c r="E99" s="30">
        <f t="shared" si="9"/>
        <v>14267.464285714286</v>
      </c>
      <c r="F99" s="31">
        <f t="shared" si="5"/>
        <v>0.18060081374321882</v>
      </c>
    </row>
    <row r="100" spans="2:6" x14ac:dyDescent="0.2">
      <c r="B100" s="27">
        <v>80000</v>
      </c>
      <c r="C100" s="30">
        <f t="shared" si="8"/>
        <v>20391.428571428572</v>
      </c>
      <c r="D100" s="31">
        <f t="shared" si="4"/>
        <v>0.25489285714285714</v>
      </c>
      <c r="E100" s="30">
        <f t="shared" si="9"/>
        <v>14385.714285714286</v>
      </c>
      <c r="F100" s="31">
        <f t="shared" si="5"/>
        <v>0.17982142857142858</v>
      </c>
    </row>
    <row r="101" spans="2:6" x14ac:dyDescent="0.2">
      <c r="B101" s="2"/>
    </row>
    <row r="102" spans="2:6" x14ac:dyDescent="0.2">
      <c r="B102" s="2"/>
    </row>
    <row r="103" spans="2:6" x14ac:dyDescent="0.2">
      <c r="B103" s="2"/>
    </row>
    <row r="104" spans="2:6" x14ac:dyDescent="0.2">
      <c r="B104" s="2"/>
    </row>
    <row r="105" spans="2:6" x14ac:dyDescent="0.2">
      <c r="B105" s="2"/>
    </row>
    <row r="106" spans="2:6" x14ac:dyDescent="0.2">
      <c r="B106" s="2"/>
    </row>
    <row r="107" spans="2:6" x14ac:dyDescent="0.2">
      <c r="B107" s="2"/>
    </row>
    <row r="108" spans="2:6" x14ac:dyDescent="0.2">
      <c r="B108" s="2"/>
    </row>
    <row r="109" spans="2:6" x14ac:dyDescent="0.2">
      <c r="B109" s="2"/>
    </row>
    <row r="110" spans="2:6" x14ac:dyDescent="0.2">
      <c r="B110" s="2"/>
    </row>
    <row r="111" spans="2:6" x14ac:dyDescent="0.2">
      <c r="B111" s="2"/>
    </row>
  </sheetData>
  <mergeCells count="4">
    <mergeCell ref="B22:F22"/>
    <mergeCell ref="B23:B24"/>
    <mergeCell ref="C23:D23"/>
    <mergeCell ref="E23:F23"/>
  </mergeCells>
  <dataValidations count="1">
    <dataValidation type="textLength" operator="lessThan" allowBlank="1" showInputMessage="1" showErrorMessage="1" errorTitle="LIMITE DEL TEXTO" error="MENOR QUE 16" sqref="C6:D6" xr:uid="{00000000-0002-0000-0100-000000000000}">
      <formula1>16</formula1>
    </dataValidation>
  </dataValidation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- AYUDA - </vt:lpstr>
      <vt:lpstr>Costos por vehículo</vt:lpstr>
      <vt:lpstr>Costo_Fijo_1</vt:lpstr>
      <vt:lpstr>Costo_Fijo_2</vt:lpstr>
      <vt:lpstr>Costo_Variable_1</vt:lpstr>
      <vt:lpstr>Costo_Variable_2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Luis Parraguez</cp:lastModifiedBy>
  <dcterms:created xsi:type="dcterms:W3CDTF">2013-06-29T22:55:34Z</dcterms:created>
  <dcterms:modified xsi:type="dcterms:W3CDTF">2025-11-04T12:57:08Z</dcterms:modified>
</cp:coreProperties>
</file>